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8876C1F2-1FBC-4EAC-97F8-63F477790E8F}" xr6:coauthVersionLast="47" xr6:coauthVersionMax="47" xr10:uidLastSave="{00000000-0000-0000-0000-000000000000}"/>
  <bookViews>
    <workbookView xWindow="-110" yWindow="-110" windowWidth="19420" windowHeight="11500" xr2:uid="{31D13643-EA2C-4B15-8BA5-D9E51793FE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39" i="1"/>
  <c r="F55" i="1"/>
  <c r="F54" i="1"/>
  <c r="F53" i="1"/>
  <c r="F50" i="1"/>
  <c r="F49" i="1"/>
  <c r="F47" i="1"/>
  <c r="F45" i="1"/>
  <c r="F43" i="1"/>
  <c r="F42" i="1"/>
  <c r="F40" i="1"/>
  <c r="F39" i="1"/>
  <c r="F37" i="1"/>
  <c r="F35" i="1"/>
  <c r="F33" i="1"/>
  <c r="F31" i="1"/>
  <c r="F30" i="1"/>
  <c r="F29" i="1"/>
  <c r="F28" i="1"/>
  <c r="F27" i="1"/>
  <c r="F26" i="1"/>
  <c r="F25" i="1"/>
  <c r="F24" i="1"/>
  <c r="F23" i="1"/>
  <c r="F21" i="1"/>
  <c r="F19" i="1"/>
  <c r="F17" i="1"/>
  <c r="F16" i="1"/>
  <c r="F13" i="1"/>
  <c r="F12" i="1"/>
  <c r="F11" i="1"/>
  <c r="F10" i="1"/>
  <c r="F9" i="1"/>
  <c r="F6" i="1"/>
  <c r="F5" i="1"/>
  <c r="F4" i="1"/>
  <c r="F3" i="1"/>
</calcChain>
</file>

<file path=xl/sharedStrings.xml><?xml version="1.0" encoding="utf-8"?>
<sst xmlns="http://schemas.openxmlformats.org/spreadsheetml/2006/main" count="188" uniqueCount="87">
  <si>
    <t>Item Description</t>
  </si>
  <si>
    <t>Quantity</t>
  </si>
  <si>
    <t>Paper clip</t>
  </si>
  <si>
    <t>Pencils</t>
  </si>
  <si>
    <t>Highlighters</t>
  </si>
  <si>
    <t>Invoice book</t>
  </si>
  <si>
    <t>Self Carbonated Receipt books</t>
  </si>
  <si>
    <t>Payment vouchers</t>
  </si>
  <si>
    <t>32 column Analysis Book</t>
  </si>
  <si>
    <t>Suspension files</t>
  </si>
  <si>
    <t>A3 envelopes</t>
  </si>
  <si>
    <t>A4 envelopes</t>
  </si>
  <si>
    <t>A5 envelopes</t>
  </si>
  <si>
    <t>Stick on Pads</t>
  </si>
  <si>
    <t>Staple pins</t>
  </si>
  <si>
    <t>Paper puncher</t>
  </si>
  <si>
    <t>Stick stuff</t>
  </si>
  <si>
    <t>Carbon Paper</t>
  </si>
  <si>
    <t>Special paper</t>
  </si>
  <si>
    <t>Stamp pad ink</t>
  </si>
  <si>
    <t>ink</t>
  </si>
  <si>
    <t>Rulers</t>
  </si>
  <si>
    <t>masking tapes</t>
  </si>
  <si>
    <t>bond paper</t>
  </si>
  <si>
    <t>Lever ark files</t>
  </si>
  <si>
    <t>Flat Files</t>
  </si>
  <si>
    <t>Spiral Binding all sizes</t>
  </si>
  <si>
    <t>Flip Charts</t>
  </si>
  <si>
    <t>Ball point pen</t>
  </si>
  <si>
    <t>mighty marker</t>
  </si>
  <si>
    <t>cellotape</t>
  </si>
  <si>
    <t>Paper glue</t>
  </si>
  <si>
    <t>Issue Voucher book</t>
  </si>
  <si>
    <t>Cellotape 40mm</t>
  </si>
  <si>
    <t>Counter book all sizes</t>
  </si>
  <si>
    <t>A4 feint ruled paper</t>
  </si>
  <si>
    <t>Time books</t>
  </si>
  <si>
    <t>Drawing pins</t>
  </si>
  <si>
    <t>Audit pens</t>
  </si>
  <si>
    <t>Plastic binding covers</t>
  </si>
  <si>
    <t>Payslip paper</t>
  </si>
  <si>
    <t>Goods received Voucher</t>
  </si>
  <si>
    <t>Log Books</t>
  </si>
  <si>
    <t>Hard binding covers</t>
  </si>
  <si>
    <t>Purchase Order books</t>
  </si>
  <si>
    <t>Heavy Duty stapler</t>
  </si>
  <si>
    <t>Cites Certificates</t>
  </si>
  <si>
    <t>A3 Bond Paper</t>
  </si>
  <si>
    <t>Bin Cards</t>
  </si>
  <si>
    <t>Staple remover</t>
  </si>
  <si>
    <t>Cashier computer paper</t>
  </si>
  <si>
    <t>Ink Rubber</t>
  </si>
  <si>
    <t>Date stamps</t>
  </si>
  <si>
    <t>Clip Boards</t>
  </si>
  <si>
    <t xml:space="preserve">Journal Books </t>
  </si>
  <si>
    <t>Paper cutter</t>
  </si>
  <si>
    <t>Heavy Duty puncher</t>
  </si>
  <si>
    <t>Urgent Stickers</t>
  </si>
  <si>
    <t>Proforma Vouchers</t>
  </si>
  <si>
    <t>Fuel Request books</t>
  </si>
  <si>
    <t>Upperwill</t>
  </si>
  <si>
    <t>Metro-sol</t>
  </si>
  <si>
    <t>Vanchang</t>
  </si>
  <si>
    <t>Rank Zimbabwe</t>
  </si>
  <si>
    <t>Printflow</t>
  </si>
  <si>
    <t>-</t>
  </si>
  <si>
    <t>24.61 /21.52</t>
  </si>
  <si>
    <t>Heavy Duty Stapler</t>
  </si>
  <si>
    <t>Investigations books</t>
  </si>
  <si>
    <r>
      <t xml:space="preserve">NB: a. </t>
    </r>
    <r>
      <rPr>
        <b/>
        <i/>
        <sz val="11"/>
        <color theme="1"/>
        <rFont val="Times New Roman"/>
        <family val="1"/>
      </rPr>
      <t>Upperwill</t>
    </r>
    <r>
      <rPr>
        <i/>
        <sz val="11"/>
        <color theme="1"/>
        <rFont val="Times New Roman"/>
        <family val="1"/>
      </rPr>
      <t xml:space="preserve"> proves to be the only bidder who met all the requirements prescribed on the technical bid Form</t>
    </r>
  </si>
  <si>
    <t>Comment</t>
  </si>
  <si>
    <t>Rank Zim is Cheaper</t>
  </si>
  <si>
    <t>Upperwill is cheaper</t>
  </si>
  <si>
    <t>Upperwill is the only bidder</t>
  </si>
  <si>
    <t>Metro-Sol is Cheaper</t>
  </si>
  <si>
    <t>Upperwill is Cheaper</t>
  </si>
  <si>
    <t>Vanchang is the Cheapest</t>
  </si>
  <si>
    <t>Upperwilll is cheaper</t>
  </si>
  <si>
    <t>Printflow is the Cheapest</t>
  </si>
  <si>
    <t xml:space="preserve"> </t>
  </si>
  <si>
    <t>Proposed Decision: Award the framework agreement to both suppliers, allowing call off contracts from either suppliers based on competitive prices for specific items</t>
  </si>
  <si>
    <r>
      <t xml:space="preserve">       b. </t>
    </r>
    <r>
      <rPr>
        <b/>
        <i/>
        <sz val="11"/>
        <color theme="1"/>
        <rFont val="Times New Roman"/>
        <family val="1"/>
      </rPr>
      <t>Rank Zimbabwe</t>
    </r>
    <r>
      <rPr>
        <i/>
        <sz val="11"/>
        <color theme="1"/>
        <rFont val="Times New Roman"/>
        <family val="1"/>
      </rPr>
      <t xml:space="preserve"> is the cheapest on almost half of the items on the bid Document</t>
    </r>
  </si>
  <si>
    <r>
      <rPr>
        <b/>
        <i/>
        <sz val="11"/>
        <color theme="1"/>
        <rFont val="Times New Roman"/>
        <family val="1"/>
      </rPr>
      <t xml:space="preserve">       c. Metro-sol</t>
    </r>
    <r>
      <rPr>
        <i/>
        <sz val="11"/>
        <color theme="1"/>
        <rFont val="Times New Roman"/>
        <family val="1"/>
      </rPr>
      <t xml:space="preserve"> is fairly priced as well</t>
    </r>
  </si>
  <si>
    <t xml:space="preserve"> The award can only be done if Metro-pol, Rank Zim and Upperwill satisfy option d.</t>
  </si>
  <si>
    <t xml:space="preserve">      d.  However, examinations should be done on the eligibility criteria to ensure that the suppliers in question are compliant.</t>
  </si>
  <si>
    <t xml:space="preserve">      e.  Due diligency visits should also be conducted to determine the capacity of the suppliers in question to meet obligations through out the Framework agreement</t>
  </si>
  <si>
    <t xml:space="preserve">      f. Samples of Investigation books, Fuel Request Books, Proforma Vouchers, Journal books, Purchase order books, Bin Card, GRV Books and issue voucher books to be requested    for quality examinations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</si>
</sst>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4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rgb="FFFFC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3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7" xfId="0" applyFont="1" applyFill="1" applyBorder="1"/>
    <xf numFmtId="0" fontId="1" fillId="4" borderId="8" xfId="0" applyFont="1" applyFill="1" applyBorder="1"/>
    <xf numFmtId="0" fontId="5" fillId="4" borderId="8" xfId="0" applyFont="1" applyFill="1" applyBorder="1"/>
    <xf numFmtId="0" fontId="0" fillId="4" borderId="8" xfId="0" applyFill="1" applyBorder="1"/>
    <xf numFmtId="0" fontId="7" fillId="4" borderId="8" xfId="0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0" fontId="5" fillId="4" borderId="9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C645-1427-40ED-B52C-3D79C69FBF51}">
  <dimension ref="A1:P74"/>
  <sheetViews>
    <sheetView tabSelected="1" topLeftCell="A3" zoomScale="104" zoomScaleNormal="115" workbookViewId="0">
      <selection activeCell="F15" sqref="F15"/>
    </sheetView>
  </sheetViews>
  <sheetFormatPr defaultRowHeight="14.5" x14ac:dyDescent="0.35"/>
  <cols>
    <col min="1" max="1" width="26" customWidth="1"/>
    <col min="2" max="2" width="7.54296875" customWidth="1"/>
    <col min="3" max="3" width="10.81640625" customWidth="1"/>
    <col min="4" max="4" width="11.08984375" customWidth="1"/>
    <col min="5" max="5" width="10.453125" customWidth="1"/>
    <col min="6" max="6" width="14.36328125" customWidth="1"/>
    <col min="7" max="7" width="9" customWidth="1"/>
    <col min="8" max="8" width="23" customWidth="1"/>
  </cols>
  <sheetData>
    <row r="1" spans="1:8" ht="15" thickBot="1" x14ac:dyDescent="0.4">
      <c r="A1" s="13" t="s">
        <v>0</v>
      </c>
      <c r="B1" s="14" t="s">
        <v>1</v>
      </c>
      <c r="C1" s="14" t="s">
        <v>60</v>
      </c>
      <c r="D1" s="14" t="s">
        <v>61</v>
      </c>
      <c r="E1" s="14" t="s">
        <v>62</v>
      </c>
      <c r="F1" s="14" t="s">
        <v>63</v>
      </c>
      <c r="G1" s="15" t="s">
        <v>64</v>
      </c>
      <c r="H1" s="16" t="s">
        <v>70</v>
      </c>
    </row>
    <row r="2" spans="1:8" x14ac:dyDescent="0.35">
      <c r="A2" s="10" t="s">
        <v>40</v>
      </c>
      <c r="B2" s="11">
        <v>1</v>
      </c>
      <c r="C2" s="11">
        <v>72.58</v>
      </c>
      <c r="D2" s="11">
        <v>66.989999999999995</v>
      </c>
      <c r="E2" s="11">
        <v>45</v>
      </c>
      <c r="F2" s="11">
        <v>27.29</v>
      </c>
      <c r="G2" s="12" t="s">
        <v>65</v>
      </c>
      <c r="H2" s="17" t="s">
        <v>71</v>
      </c>
    </row>
    <row r="3" spans="1:8" x14ac:dyDescent="0.35">
      <c r="A3" s="3" t="s">
        <v>3</v>
      </c>
      <c r="B3" s="1">
        <v>1</v>
      </c>
      <c r="C3" s="1">
        <v>0.06</v>
      </c>
      <c r="D3" s="1">
        <v>0.15</v>
      </c>
      <c r="E3" s="1">
        <v>0.15</v>
      </c>
      <c r="F3" s="1">
        <f>7.23/144</f>
        <v>5.0208333333333334E-2</v>
      </c>
      <c r="G3" s="4">
        <v>0.11</v>
      </c>
      <c r="H3" s="17" t="s">
        <v>71</v>
      </c>
    </row>
    <row r="4" spans="1:8" x14ac:dyDescent="0.35">
      <c r="A4" s="3" t="s">
        <v>4</v>
      </c>
      <c r="B4" s="1">
        <v>1</v>
      </c>
      <c r="C4" s="1">
        <v>0.27</v>
      </c>
      <c r="D4" s="1">
        <v>0.43</v>
      </c>
      <c r="E4" s="1">
        <v>0.7</v>
      </c>
      <c r="F4" s="1">
        <f>2.22/12</f>
        <v>0.18500000000000003</v>
      </c>
      <c r="G4" s="4">
        <v>0.5</v>
      </c>
      <c r="H4" s="17" t="s">
        <v>71</v>
      </c>
    </row>
    <row r="5" spans="1:8" x14ac:dyDescent="0.35">
      <c r="A5" s="3" t="s">
        <v>5</v>
      </c>
      <c r="B5" s="1">
        <v>1</v>
      </c>
      <c r="C5" s="1">
        <v>15.18</v>
      </c>
      <c r="D5" s="1">
        <v>12.02</v>
      </c>
      <c r="E5" s="1">
        <v>25</v>
      </c>
      <c r="F5" s="1">
        <f>13.58/5</f>
        <v>2.7160000000000002</v>
      </c>
      <c r="G5" s="4" t="s">
        <v>65</v>
      </c>
      <c r="H5" s="17" t="s">
        <v>71</v>
      </c>
    </row>
    <row r="6" spans="1:8" x14ac:dyDescent="0.35">
      <c r="A6" s="3" t="s">
        <v>6</v>
      </c>
      <c r="B6" s="1">
        <v>1</v>
      </c>
      <c r="C6" s="1">
        <v>12.3</v>
      </c>
      <c r="D6" s="1">
        <v>15.8</v>
      </c>
      <c r="E6" s="1">
        <v>25</v>
      </c>
      <c r="F6" s="1">
        <f>14.89/5</f>
        <v>2.9780000000000002</v>
      </c>
      <c r="G6" s="4" t="s">
        <v>65</v>
      </c>
      <c r="H6" s="17" t="s">
        <v>71</v>
      </c>
    </row>
    <row r="7" spans="1:8" x14ac:dyDescent="0.35">
      <c r="A7" s="3" t="s">
        <v>7</v>
      </c>
      <c r="B7" s="1">
        <v>1</v>
      </c>
      <c r="C7" s="1">
        <v>12.3</v>
      </c>
      <c r="D7" s="1">
        <v>15.8</v>
      </c>
      <c r="E7" s="1">
        <v>25</v>
      </c>
      <c r="F7" s="1" t="s">
        <v>65</v>
      </c>
      <c r="G7" s="4" t="s">
        <v>65</v>
      </c>
      <c r="H7" s="18" t="s">
        <v>72</v>
      </c>
    </row>
    <row r="8" spans="1:8" x14ac:dyDescent="0.35">
      <c r="A8" s="3" t="s">
        <v>8</v>
      </c>
      <c r="B8" s="1">
        <v>1</v>
      </c>
      <c r="C8" s="1">
        <v>11</v>
      </c>
      <c r="D8" s="1">
        <v>11.85</v>
      </c>
      <c r="E8" s="1">
        <v>19</v>
      </c>
      <c r="F8" s="1">
        <v>7.53</v>
      </c>
      <c r="G8" s="4">
        <v>25</v>
      </c>
      <c r="H8" s="17" t="s">
        <v>71</v>
      </c>
    </row>
    <row r="9" spans="1:8" x14ac:dyDescent="0.35">
      <c r="A9" s="3" t="s">
        <v>9</v>
      </c>
      <c r="B9" s="1">
        <v>1</v>
      </c>
      <c r="C9" s="1">
        <v>0.77</v>
      </c>
      <c r="D9" s="1">
        <v>1.28</v>
      </c>
      <c r="E9" s="1">
        <v>0.95</v>
      </c>
      <c r="F9" s="1">
        <f>13.35/25</f>
        <v>0.53400000000000003</v>
      </c>
      <c r="G9" s="4" t="s">
        <v>65</v>
      </c>
      <c r="H9" s="17" t="s">
        <v>71</v>
      </c>
    </row>
    <row r="10" spans="1:8" x14ac:dyDescent="0.35">
      <c r="A10" s="3" t="s">
        <v>10</v>
      </c>
      <c r="B10" s="1">
        <v>1</v>
      </c>
      <c r="C10" s="1">
        <v>0.22</v>
      </c>
      <c r="D10" s="2">
        <v>56</v>
      </c>
      <c r="E10" s="1">
        <v>0.45</v>
      </c>
      <c r="F10" s="1">
        <f>31.99/250</f>
        <v>0.12795999999999999</v>
      </c>
      <c r="G10" s="4">
        <v>0.18</v>
      </c>
      <c r="H10" s="17" t="s">
        <v>71</v>
      </c>
    </row>
    <row r="11" spans="1:8" x14ac:dyDescent="0.35">
      <c r="A11" s="3" t="s">
        <v>11</v>
      </c>
      <c r="B11" s="1">
        <v>1</v>
      </c>
      <c r="C11" s="1">
        <v>0.14000000000000001</v>
      </c>
      <c r="D11" s="2">
        <v>31.95</v>
      </c>
      <c r="E11" s="1">
        <v>0.25</v>
      </c>
      <c r="F11" s="1">
        <f>16.49/250</f>
        <v>6.5959999999999991E-2</v>
      </c>
      <c r="G11" s="4">
        <v>0.1</v>
      </c>
      <c r="H11" s="17" t="s">
        <v>71</v>
      </c>
    </row>
    <row r="12" spans="1:8" x14ac:dyDescent="0.35">
      <c r="A12" s="3" t="s">
        <v>12</v>
      </c>
      <c r="B12" s="1">
        <v>1</v>
      </c>
      <c r="C12" s="1">
        <v>7.0000000000000007E-2</v>
      </c>
      <c r="D12" s="2">
        <v>39.51</v>
      </c>
      <c r="E12" s="1">
        <v>0.17</v>
      </c>
      <c r="F12" s="1">
        <f>20.94/500</f>
        <v>4.1880000000000001E-2</v>
      </c>
      <c r="G12" s="4">
        <v>0.06</v>
      </c>
      <c r="H12" s="17" t="s">
        <v>71</v>
      </c>
    </row>
    <row r="13" spans="1:8" x14ac:dyDescent="0.35">
      <c r="A13" s="3" t="s">
        <v>13</v>
      </c>
      <c r="B13" s="1">
        <v>1</v>
      </c>
      <c r="C13" s="1">
        <v>0.38</v>
      </c>
      <c r="D13" s="2">
        <v>0.52</v>
      </c>
      <c r="E13" s="1">
        <v>1.8</v>
      </c>
      <c r="F13" s="1">
        <f>5.72/12</f>
        <v>0.47666666666666663</v>
      </c>
      <c r="G13" s="4" t="s">
        <v>65</v>
      </c>
      <c r="H13" s="18" t="s">
        <v>72</v>
      </c>
    </row>
    <row r="14" spans="1:8" x14ac:dyDescent="0.35">
      <c r="A14" s="3" t="s">
        <v>14</v>
      </c>
      <c r="B14" s="1">
        <v>1</v>
      </c>
      <c r="C14" s="1">
        <v>1.05</v>
      </c>
      <c r="D14" s="2">
        <v>1.58</v>
      </c>
      <c r="E14" s="1">
        <v>1.6</v>
      </c>
      <c r="F14" s="1">
        <f>9.49/10</f>
        <v>0.94900000000000007</v>
      </c>
      <c r="G14" s="4">
        <v>1.57</v>
      </c>
      <c r="H14" s="17" t="s">
        <v>71</v>
      </c>
    </row>
    <row r="15" spans="1:8" x14ac:dyDescent="0.35">
      <c r="A15" s="3" t="s">
        <v>15</v>
      </c>
      <c r="B15" s="1">
        <v>1</v>
      </c>
      <c r="C15" s="1">
        <v>11.14</v>
      </c>
      <c r="D15" s="2">
        <v>5.23</v>
      </c>
      <c r="E15" s="1">
        <v>17</v>
      </c>
      <c r="F15" s="1">
        <v>3.17</v>
      </c>
      <c r="G15" s="4">
        <v>20.75</v>
      </c>
      <c r="H15" s="17" t="s">
        <v>71</v>
      </c>
    </row>
    <row r="16" spans="1:8" x14ac:dyDescent="0.35">
      <c r="A16" s="3" t="s">
        <v>16</v>
      </c>
      <c r="B16" s="1">
        <v>1</v>
      </c>
      <c r="C16" s="1">
        <v>0.86</v>
      </c>
      <c r="D16" s="2">
        <v>2.02</v>
      </c>
      <c r="E16" s="1">
        <v>1.8</v>
      </c>
      <c r="F16" s="1">
        <f>6.98/12</f>
        <v>0.58166666666666667</v>
      </c>
      <c r="G16" s="4">
        <v>0.73</v>
      </c>
      <c r="H16" s="17" t="s">
        <v>71</v>
      </c>
    </row>
    <row r="17" spans="1:8" x14ac:dyDescent="0.35">
      <c r="A17" s="3" t="s">
        <v>17</v>
      </c>
      <c r="B17" s="1">
        <v>1</v>
      </c>
      <c r="C17" s="1">
        <v>3.74</v>
      </c>
      <c r="D17" s="2">
        <v>6.01</v>
      </c>
      <c r="E17" s="1">
        <v>15</v>
      </c>
      <c r="F17" s="1">
        <f>3.53/100</f>
        <v>3.5299999999999998E-2</v>
      </c>
      <c r="G17" s="4">
        <v>4.4400000000000004</v>
      </c>
      <c r="H17" s="17" t="s">
        <v>71</v>
      </c>
    </row>
    <row r="18" spans="1:8" x14ac:dyDescent="0.35">
      <c r="A18" s="3" t="s">
        <v>18</v>
      </c>
      <c r="B18" s="1">
        <v>1</v>
      </c>
      <c r="C18" s="1">
        <v>62</v>
      </c>
      <c r="D18" s="2" t="s">
        <v>65</v>
      </c>
      <c r="E18" s="1" t="s">
        <v>65</v>
      </c>
      <c r="F18" s="1" t="s">
        <v>65</v>
      </c>
      <c r="G18" s="4" t="s">
        <v>65</v>
      </c>
      <c r="H18" s="18" t="s">
        <v>73</v>
      </c>
    </row>
    <row r="19" spans="1:8" x14ac:dyDescent="0.35">
      <c r="A19" s="3" t="s">
        <v>19</v>
      </c>
      <c r="B19" s="1">
        <v>1</v>
      </c>
      <c r="C19" s="1">
        <v>0.88</v>
      </c>
      <c r="D19" s="2">
        <v>0.94</v>
      </c>
      <c r="E19" s="1">
        <v>1.6</v>
      </c>
      <c r="F19" s="1">
        <f>16.66/20</f>
        <v>0.83299999999999996</v>
      </c>
      <c r="G19" s="4">
        <v>2</v>
      </c>
      <c r="H19" s="17" t="s">
        <v>71</v>
      </c>
    </row>
    <row r="20" spans="1:8" x14ac:dyDescent="0.35">
      <c r="A20" s="3" t="s">
        <v>20</v>
      </c>
      <c r="B20" s="1">
        <v>1</v>
      </c>
      <c r="C20" s="1">
        <v>1.76</v>
      </c>
      <c r="D20" s="2">
        <v>0.94</v>
      </c>
      <c r="E20" s="1">
        <v>1.6</v>
      </c>
      <c r="F20" s="1" t="s">
        <v>65</v>
      </c>
      <c r="G20" s="4">
        <v>1.04</v>
      </c>
      <c r="H20" s="19" t="s">
        <v>74</v>
      </c>
    </row>
    <row r="21" spans="1:8" x14ac:dyDescent="0.35">
      <c r="A21" s="3" t="s">
        <v>21</v>
      </c>
      <c r="B21" s="1">
        <v>1</v>
      </c>
      <c r="C21" s="1">
        <v>0.85</v>
      </c>
      <c r="D21" s="2">
        <v>0.26</v>
      </c>
      <c r="E21" s="1">
        <v>0.5</v>
      </c>
      <c r="F21" s="1">
        <f>1.27/10</f>
        <v>0.127</v>
      </c>
      <c r="G21" s="4">
        <v>0.45</v>
      </c>
      <c r="H21" s="17" t="s">
        <v>71</v>
      </c>
    </row>
    <row r="22" spans="1:8" x14ac:dyDescent="0.35">
      <c r="A22" s="3" t="s">
        <v>22</v>
      </c>
      <c r="B22" s="1">
        <v>1</v>
      </c>
      <c r="C22" s="1">
        <v>2.75</v>
      </c>
      <c r="D22" s="2">
        <v>0.6</v>
      </c>
      <c r="E22" s="1">
        <v>2.2999999999999998</v>
      </c>
      <c r="F22" s="1" t="s">
        <v>65</v>
      </c>
      <c r="G22" s="4">
        <v>1.1000000000000001</v>
      </c>
      <c r="H22" s="19" t="s">
        <v>74</v>
      </c>
    </row>
    <row r="23" spans="1:8" x14ac:dyDescent="0.35">
      <c r="A23" s="3" t="s">
        <v>23</v>
      </c>
      <c r="B23" s="1">
        <v>1</v>
      </c>
      <c r="C23" s="1">
        <v>6.5</v>
      </c>
      <c r="D23" s="2">
        <v>5.94</v>
      </c>
      <c r="E23" s="1">
        <v>6.6</v>
      </c>
      <c r="F23" s="1">
        <f>18.76/5</f>
        <v>3.7520000000000002</v>
      </c>
      <c r="G23" s="4">
        <v>5</v>
      </c>
      <c r="H23" s="17" t="s">
        <v>71</v>
      </c>
    </row>
    <row r="24" spans="1:8" x14ac:dyDescent="0.35">
      <c r="A24" s="3" t="s">
        <v>24</v>
      </c>
      <c r="B24" s="1">
        <v>1</v>
      </c>
      <c r="C24" s="1">
        <v>1.97</v>
      </c>
      <c r="D24" s="2">
        <v>1.78</v>
      </c>
      <c r="E24" s="1">
        <v>2.99</v>
      </c>
      <c r="F24" s="1">
        <f>13.99/10</f>
        <v>1.399</v>
      </c>
      <c r="G24" s="4">
        <v>1.93</v>
      </c>
      <c r="H24" s="17" t="s">
        <v>71</v>
      </c>
    </row>
    <row r="25" spans="1:8" x14ac:dyDescent="0.35">
      <c r="A25" s="3" t="s">
        <v>25</v>
      </c>
      <c r="B25" s="1">
        <v>1</v>
      </c>
      <c r="C25" s="1">
        <v>0.63</v>
      </c>
      <c r="D25" s="2">
        <v>0.59</v>
      </c>
      <c r="E25" s="1">
        <v>0.6</v>
      </c>
      <c r="F25" s="1">
        <f>3.53/10</f>
        <v>0.35299999999999998</v>
      </c>
      <c r="G25" s="4">
        <v>0.5</v>
      </c>
      <c r="H25" s="17" t="s">
        <v>71</v>
      </c>
    </row>
    <row r="26" spans="1:8" x14ac:dyDescent="0.35">
      <c r="A26" s="3" t="s">
        <v>26</v>
      </c>
      <c r="B26" s="1">
        <v>1</v>
      </c>
      <c r="C26" s="1">
        <v>1.1499999999999999</v>
      </c>
      <c r="D26" s="2">
        <v>66.989999999999995</v>
      </c>
      <c r="E26" s="1">
        <v>0.3</v>
      </c>
      <c r="F26" s="2">
        <f>6.08/100</f>
        <v>6.08E-2</v>
      </c>
      <c r="G26" s="4" t="s">
        <v>65</v>
      </c>
      <c r="H26" s="17" t="s">
        <v>71</v>
      </c>
    </row>
    <row r="27" spans="1:8" x14ac:dyDescent="0.35">
      <c r="A27" s="3" t="s">
        <v>27</v>
      </c>
      <c r="B27" s="1">
        <v>1</v>
      </c>
      <c r="C27" s="1">
        <v>1.59</v>
      </c>
      <c r="D27" s="2">
        <v>1.72</v>
      </c>
      <c r="E27" s="1">
        <v>6.5</v>
      </c>
      <c r="F27" s="1">
        <f>11.04/10</f>
        <v>1.1039999999999999</v>
      </c>
      <c r="G27" s="4">
        <v>3.9</v>
      </c>
      <c r="H27" s="17" t="s">
        <v>71</v>
      </c>
    </row>
    <row r="28" spans="1:8" x14ac:dyDescent="0.35">
      <c r="A28" s="3" t="s">
        <v>28</v>
      </c>
      <c r="B28" s="1">
        <v>1</v>
      </c>
      <c r="C28" s="1">
        <v>0.18</v>
      </c>
      <c r="D28" s="2">
        <v>7.9</v>
      </c>
      <c r="E28" s="1">
        <v>0.25</v>
      </c>
      <c r="F28" s="1">
        <f>5.05/50</f>
        <v>0.10099999999999999</v>
      </c>
      <c r="G28" s="4">
        <v>0.2</v>
      </c>
      <c r="H28" s="17" t="s">
        <v>71</v>
      </c>
    </row>
    <row r="29" spans="1:8" x14ac:dyDescent="0.35">
      <c r="A29" s="3" t="s">
        <v>29</v>
      </c>
      <c r="B29" s="1">
        <v>1</v>
      </c>
      <c r="C29" s="1">
        <v>0.24</v>
      </c>
      <c r="D29" s="2">
        <v>0.67</v>
      </c>
      <c r="E29" s="1">
        <v>0.7</v>
      </c>
      <c r="F29" s="1">
        <f>3.05/12</f>
        <v>0.25416666666666665</v>
      </c>
      <c r="G29" s="4">
        <v>0.4</v>
      </c>
      <c r="H29" s="18" t="s">
        <v>75</v>
      </c>
    </row>
    <row r="30" spans="1:8" x14ac:dyDescent="0.35">
      <c r="A30" s="3" t="s">
        <v>30</v>
      </c>
      <c r="B30" s="1">
        <v>1</v>
      </c>
      <c r="C30" s="1">
        <v>0.37</v>
      </c>
      <c r="D30" s="2">
        <v>0.6</v>
      </c>
      <c r="E30" s="1">
        <v>1.5</v>
      </c>
      <c r="F30" s="1">
        <f>1.54/12</f>
        <v>0.12833333333333333</v>
      </c>
      <c r="G30" s="4">
        <v>0.4</v>
      </c>
      <c r="H30" s="17" t="s">
        <v>71</v>
      </c>
    </row>
    <row r="31" spans="1:8" x14ac:dyDescent="0.35">
      <c r="A31" s="3" t="s">
        <v>31</v>
      </c>
      <c r="B31" s="1">
        <v>1</v>
      </c>
      <c r="C31" s="1">
        <v>0.79</v>
      </c>
      <c r="D31" s="2">
        <v>2.02</v>
      </c>
      <c r="E31" s="1">
        <v>1.8</v>
      </c>
      <c r="F31" s="1">
        <f>17.99/12</f>
        <v>1.4991666666666665</v>
      </c>
      <c r="G31" s="4">
        <v>1.5</v>
      </c>
      <c r="H31" s="18" t="s">
        <v>75</v>
      </c>
    </row>
    <row r="32" spans="1:8" x14ac:dyDescent="0.35">
      <c r="A32" s="3" t="s">
        <v>32</v>
      </c>
      <c r="B32" s="1">
        <v>1</v>
      </c>
      <c r="C32" s="1">
        <v>17</v>
      </c>
      <c r="D32" s="2">
        <v>20.61</v>
      </c>
      <c r="E32" s="1">
        <v>15</v>
      </c>
      <c r="F32" s="1" t="s">
        <v>65</v>
      </c>
      <c r="G32" s="4">
        <v>8.1</v>
      </c>
      <c r="H32" s="20" t="s">
        <v>76</v>
      </c>
    </row>
    <row r="33" spans="1:8" x14ac:dyDescent="0.35">
      <c r="A33" s="3" t="s">
        <v>33</v>
      </c>
      <c r="B33" s="1">
        <v>1</v>
      </c>
      <c r="C33" s="1">
        <v>0.73</v>
      </c>
      <c r="D33" s="2">
        <v>0.8</v>
      </c>
      <c r="E33" s="1">
        <v>3</v>
      </c>
      <c r="F33" s="1">
        <f>3.08/6</f>
        <v>0.51333333333333331</v>
      </c>
      <c r="G33" s="4" t="s">
        <v>65</v>
      </c>
      <c r="H33" s="17" t="s">
        <v>71</v>
      </c>
    </row>
    <row r="34" spans="1:8" x14ac:dyDescent="0.35">
      <c r="A34" s="3" t="s">
        <v>34</v>
      </c>
      <c r="B34" s="1">
        <v>1</v>
      </c>
      <c r="C34" s="2">
        <v>5.41</v>
      </c>
      <c r="D34" s="2">
        <v>0.99</v>
      </c>
      <c r="E34" s="1">
        <v>1.35</v>
      </c>
      <c r="F34" s="2"/>
      <c r="G34" s="4">
        <v>1.25</v>
      </c>
      <c r="H34" s="19" t="s">
        <v>74</v>
      </c>
    </row>
    <row r="35" spans="1:8" x14ac:dyDescent="0.35">
      <c r="A35" s="3" t="s">
        <v>35</v>
      </c>
      <c r="B35" s="1">
        <v>1</v>
      </c>
      <c r="C35" s="1">
        <v>8.27</v>
      </c>
      <c r="D35" s="2">
        <v>8.4</v>
      </c>
      <c r="E35" s="1">
        <v>12</v>
      </c>
      <c r="F35" s="2">
        <f>5.07/500</f>
        <v>1.014E-2</v>
      </c>
      <c r="G35" s="4">
        <v>8</v>
      </c>
      <c r="H35" s="17" t="s">
        <v>71</v>
      </c>
    </row>
    <row r="36" spans="1:8" x14ac:dyDescent="0.35">
      <c r="A36" s="3" t="s">
        <v>36</v>
      </c>
      <c r="B36" s="1">
        <v>1</v>
      </c>
      <c r="C36" s="1">
        <v>4.5999999999999996</v>
      </c>
      <c r="D36" s="2">
        <v>7.9</v>
      </c>
      <c r="E36" s="1" t="s">
        <v>65</v>
      </c>
      <c r="F36" s="1" t="s">
        <v>65</v>
      </c>
      <c r="G36" s="4" t="s">
        <v>65</v>
      </c>
      <c r="H36" s="18" t="s">
        <v>75</v>
      </c>
    </row>
    <row r="37" spans="1:8" x14ac:dyDescent="0.35">
      <c r="A37" s="3" t="s">
        <v>37</v>
      </c>
      <c r="B37" s="1">
        <v>1</v>
      </c>
      <c r="C37" s="1">
        <v>0.92</v>
      </c>
      <c r="D37" s="2">
        <v>0.26</v>
      </c>
      <c r="E37" s="1">
        <v>1.35</v>
      </c>
      <c r="F37" s="1">
        <f>3.17/10</f>
        <v>0.317</v>
      </c>
      <c r="G37" s="4">
        <v>0.6</v>
      </c>
      <c r="H37" s="19" t="s">
        <v>74</v>
      </c>
    </row>
    <row r="38" spans="1:8" x14ac:dyDescent="0.35">
      <c r="A38" s="3" t="s">
        <v>38</v>
      </c>
      <c r="B38" s="1">
        <v>1</v>
      </c>
      <c r="C38" s="1">
        <v>3.85</v>
      </c>
      <c r="D38" s="2">
        <v>0.6</v>
      </c>
      <c r="E38" s="1">
        <v>0.7</v>
      </c>
      <c r="F38" s="1" t="s">
        <v>65</v>
      </c>
      <c r="G38" s="4" t="s">
        <v>65</v>
      </c>
      <c r="H38" s="19" t="s">
        <v>74</v>
      </c>
    </row>
    <row r="39" spans="1:8" x14ac:dyDescent="0.35">
      <c r="A39" s="3" t="s">
        <v>39</v>
      </c>
      <c r="B39" s="1">
        <v>1</v>
      </c>
      <c r="C39" s="1">
        <v>0.18</v>
      </c>
      <c r="D39" s="2">
        <f>13.45/100</f>
        <v>0.13449999999999998</v>
      </c>
      <c r="E39" s="1">
        <v>0.15</v>
      </c>
      <c r="F39" s="1">
        <f>12.68/100</f>
        <v>0.1268</v>
      </c>
      <c r="G39" s="4" t="s">
        <v>65</v>
      </c>
      <c r="H39" s="17" t="s">
        <v>71</v>
      </c>
    </row>
    <row r="40" spans="1:8" x14ac:dyDescent="0.35">
      <c r="A40" s="3" t="s">
        <v>2</v>
      </c>
      <c r="B40" s="1">
        <v>1</v>
      </c>
      <c r="C40" s="1">
        <v>0.38</v>
      </c>
      <c r="D40" s="2">
        <v>0.45</v>
      </c>
      <c r="E40" s="1">
        <v>1</v>
      </c>
      <c r="F40" s="1">
        <f>3.86/10</f>
        <v>0.38600000000000001</v>
      </c>
      <c r="G40" s="4">
        <v>1.05</v>
      </c>
      <c r="H40" s="18" t="s">
        <v>72</v>
      </c>
    </row>
    <row r="41" spans="1:8" x14ac:dyDescent="0.35">
      <c r="A41" s="3" t="s">
        <v>41</v>
      </c>
      <c r="B41" s="1">
        <v>1</v>
      </c>
      <c r="C41" s="1">
        <v>17</v>
      </c>
      <c r="D41" s="2">
        <v>20.61</v>
      </c>
      <c r="E41" s="1">
        <v>20</v>
      </c>
      <c r="F41" s="1" t="s">
        <v>65</v>
      </c>
      <c r="G41" s="4" t="s">
        <v>65</v>
      </c>
      <c r="H41" s="18" t="s">
        <v>72</v>
      </c>
    </row>
    <row r="42" spans="1:8" x14ac:dyDescent="0.35">
      <c r="A42" s="3" t="s">
        <v>42</v>
      </c>
      <c r="B42" s="1">
        <v>1</v>
      </c>
      <c r="C42" s="2">
        <v>2.2000000000000002</v>
      </c>
      <c r="D42" s="2">
        <v>20.61</v>
      </c>
      <c r="E42" s="1">
        <v>20</v>
      </c>
      <c r="F42" s="1">
        <f>6.89/10</f>
        <v>0.68899999999999995</v>
      </c>
      <c r="G42" s="4">
        <v>4</v>
      </c>
      <c r="H42" s="18" t="s">
        <v>75</v>
      </c>
    </row>
    <row r="43" spans="1:8" x14ac:dyDescent="0.35">
      <c r="A43" s="3" t="s">
        <v>43</v>
      </c>
      <c r="B43" s="1">
        <v>1</v>
      </c>
      <c r="C43" s="1">
        <v>0.08</v>
      </c>
      <c r="D43" s="2">
        <v>10.44</v>
      </c>
      <c r="E43" s="1">
        <v>0.15</v>
      </c>
      <c r="F43" s="1">
        <f>8/50</f>
        <v>0.16</v>
      </c>
      <c r="G43" s="4" t="s">
        <v>65</v>
      </c>
      <c r="H43" s="18" t="s">
        <v>72</v>
      </c>
    </row>
    <row r="44" spans="1:8" x14ac:dyDescent="0.35">
      <c r="A44" s="3" t="s">
        <v>44</v>
      </c>
      <c r="B44" s="1">
        <v>1</v>
      </c>
      <c r="C44" s="1">
        <v>17</v>
      </c>
      <c r="D44" s="2">
        <v>17.78</v>
      </c>
      <c r="E44" s="1">
        <v>20</v>
      </c>
      <c r="F44" s="1" t="s">
        <v>65</v>
      </c>
      <c r="G44" s="4" t="s">
        <v>65</v>
      </c>
      <c r="H44" s="18" t="s">
        <v>72</v>
      </c>
    </row>
    <row r="45" spans="1:8" x14ac:dyDescent="0.35">
      <c r="A45" s="3" t="s">
        <v>45</v>
      </c>
      <c r="B45" s="1">
        <v>1</v>
      </c>
      <c r="C45" s="1">
        <v>28.65</v>
      </c>
      <c r="D45" s="2">
        <v>33.369999999999997</v>
      </c>
      <c r="E45" s="1">
        <v>30</v>
      </c>
      <c r="F45" s="1">
        <f>21.52</f>
        <v>21.52</v>
      </c>
      <c r="G45" s="4">
        <v>30</v>
      </c>
      <c r="H45" s="17" t="s">
        <v>71</v>
      </c>
    </row>
    <row r="46" spans="1:8" x14ac:dyDescent="0.35">
      <c r="A46" s="3" t="s">
        <v>46</v>
      </c>
      <c r="B46" s="1">
        <v>1</v>
      </c>
      <c r="C46" s="1">
        <v>0.6</v>
      </c>
      <c r="D46" s="2" t="s">
        <v>65</v>
      </c>
      <c r="E46" s="1" t="s">
        <v>65</v>
      </c>
      <c r="F46" s="1" t="s">
        <v>65</v>
      </c>
      <c r="G46" s="4" t="s">
        <v>65</v>
      </c>
      <c r="H46" s="18" t="s">
        <v>73</v>
      </c>
    </row>
    <row r="47" spans="1:8" x14ac:dyDescent="0.35">
      <c r="A47" s="3" t="s">
        <v>47</v>
      </c>
      <c r="B47" s="1">
        <v>1</v>
      </c>
      <c r="C47" s="1">
        <v>15</v>
      </c>
      <c r="D47" s="2">
        <v>15.46</v>
      </c>
      <c r="E47" s="1">
        <v>15</v>
      </c>
      <c r="F47" s="1">
        <f>41.87/5</f>
        <v>8.3739999999999988</v>
      </c>
      <c r="G47" s="4">
        <v>13</v>
      </c>
      <c r="H47" s="17" t="s">
        <v>71</v>
      </c>
    </row>
    <row r="48" spans="1:8" x14ac:dyDescent="0.35">
      <c r="A48" s="3" t="s">
        <v>48</v>
      </c>
      <c r="B48" s="1">
        <v>1</v>
      </c>
      <c r="C48" s="1">
        <v>0.46</v>
      </c>
      <c r="D48" s="2">
        <v>0.82</v>
      </c>
      <c r="E48" s="1">
        <v>0.35</v>
      </c>
      <c r="F48" s="1" t="s">
        <v>65</v>
      </c>
      <c r="G48" s="4" t="s">
        <v>65</v>
      </c>
      <c r="H48" s="21" t="s">
        <v>76</v>
      </c>
    </row>
    <row r="49" spans="1:16" x14ac:dyDescent="0.35">
      <c r="A49" s="3" t="s">
        <v>49</v>
      </c>
      <c r="B49" s="1">
        <v>1</v>
      </c>
      <c r="C49" s="1">
        <v>0.56999999999999995</v>
      </c>
      <c r="D49" s="2">
        <v>0.6</v>
      </c>
      <c r="E49" s="1">
        <v>2.5</v>
      </c>
      <c r="F49" s="1">
        <f>9.94/12</f>
        <v>0.82833333333333325</v>
      </c>
      <c r="G49" s="4" t="s">
        <v>65</v>
      </c>
      <c r="H49" s="18" t="s">
        <v>77</v>
      </c>
    </row>
    <row r="50" spans="1:16" x14ac:dyDescent="0.35">
      <c r="A50" s="3" t="s">
        <v>50</v>
      </c>
      <c r="B50" s="1">
        <v>1</v>
      </c>
      <c r="C50" s="1">
        <v>58</v>
      </c>
      <c r="D50" s="2">
        <v>47.41</v>
      </c>
      <c r="E50" s="2">
        <v>60</v>
      </c>
      <c r="F50" s="1">
        <f>38.07/1000</f>
        <v>3.807E-2</v>
      </c>
      <c r="G50" s="4" t="s">
        <v>65</v>
      </c>
      <c r="H50" s="17" t="s">
        <v>71</v>
      </c>
    </row>
    <row r="51" spans="1:16" x14ac:dyDescent="0.35">
      <c r="A51" s="3" t="s">
        <v>51</v>
      </c>
      <c r="B51" s="1">
        <v>1</v>
      </c>
      <c r="C51" s="1">
        <v>1.1499999999999999</v>
      </c>
      <c r="D51" s="2">
        <v>8.59</v>
      </c>
      <c r="E51" s="1">
        <v>1.4</v>
      </c>
      <c r="F51" s="1" t="s">
        <v>65</v>
      </c>
      <c r="G51" s="4" t="s">
        <v>65</v>
      </c>
      <c r="H51" s="18" t="s">
        <v>72</v>
      </c>
    </row>
    <row r="52" spans="1:16" x14ac:dyDescent="0.35">
      <c r="A52" s="3" t="s">
        <v>52</v>
      </c>
      <c r="B52" s="1">
        <v>1</v>
      </c>
      <c r="C52" s="1">
        <v>55</v>
      </c>
      <c r="D52" s="2">
        <v>42.94</v>
      </c>
      <c r="E52" s="1">
        <v>45</v>
      </c>
      <c r="F52" s="1" t="s">
        <v>65</v>
      </c>
      <c r="G52" s="4" t="s">
        <v>65</v>
      </c>
      <c r="H52" s="19" t="s">
        <v>74</v>
      </c>
    </row>
    <row r="53" spans="1:16" x14ac:dyDescent="0.35">
      <c r="A53" s="3" t="s">
        <v>53</v>
      </c>
      <c r="B53" s="1">
        <v>1</v>
      </c>
      <c r="C53" s="1">
        <v>2.2799999999999998</v>
      </c>
      <c r="D53" s="2">
        <v>8.9700000000000006</v>
      </c>
      <c r="E53" s="1">
        <v>2.95</v>
      </c>
      <c r="F53" s="1">
        <f>15.89/10</f>
        <v>1.589</v>
      </c>
      <c r="G53" s="4" t="s">
        <v>65</v>
      </c>
      <c r="H53" s="17" t="s">
        <v>71</v>
      </c>
    </row>
    <row r="54" spans="1:16" x14ac:dyDescent="0.35">
      <c r="A54" s="3" t="s">
        <v>54</v>
      </c>
      <c r="B54" s="1">
        <v>1</v>
      </c>
      <c r="C54" s="1">
        <v>9.52</v>
      </c>
      <c r="D54" s="2">
        <v>7.9</v>
      </c>
      <c r="E54" s="1">
        <v>15</v>
      </c>
      <c r="F54" s="1">
        <f>6.85</f>
        <v>6.85</v>
      </c>
      <c r="G54" s="4">
        <v>2.75</v>
      </c>
      <c r="H54" s="22" t="s">
        <v>78</v>
      </c>
    </row>
    <row r="55" spans="1:16" x14ac:dyDescent="0.35">
      <c r="A55" s="3" t="s">
        <v>55</v>
      </c>
      <c r="B55" s="1">
        <v>1</v>
      </c>
      <c r="C55" s="1">
        <v>38.200000000000003</v>
      </c>
      <c r="D55" s="2">
        <v>42.94</v>
      </c>
      <c r="E55" s="1">
        <v>80</v>
      </c>
      <c r="F55" s="1">
        <f>31.34</f>
        <v>31.34</v>
      </c>
      <c r="G55" s="4">
        <v>35.299999999999997</v>
      </c>
      <c r="H55" s="17" t="s">
        <v>71</v>
      </c>
    </row>
    <row r="56" spans="1:16" x14ac:dyDescent="0.35">
      <c r="A56" s="3" t="s">
        <v>56</v>
      </c>
      <c r="B56" s="1">
        <v>1</v>
      </c>
      <c r="C56" s="1">
        <v>40</v>
      </c>
      <c r="D56" s="2">
        <v>42.94</v>
      </c>
      <c r="E56" s="1">
        <v>30</v>
      </c>
      <c r="F56" s="1" t="s">
        <v>66</v>
      </c>
      <c r="G56" s="4" t="s">
        <v>65</v>
      </c>
      <c r="H56" s="17" t="s">
        <v>71</v>
      </c>
    </row>
    <row r="57" spans="1:16" x14ac:dyDescent="0.35">
      <c r="A57" s="3" t="s">
        <v>57</v>
      </c>
      <c r="B57" s="1">
        <v>1</v>
      </c>
      <c r="C57" s="1">
        <v>4.3899999999999997</v>
      </c>
      <c r="D57" s="2">
        <v>1.68</v>
      </c>
      <c r="E57" s="1">
        <v>1.8</v>
      </c>
      <c r="F57" s="1" t="s">
        <v>65</v>
      </c>
      <c r="G57" s="4" t="s">
        <v>65</v>
      </c>
      <c r="H57" s="19" t="s">
        <v>74</v>
      </c>
    </row>
    <row r="58" spans="1:16" x14ac:dyDescent="0.35">
      <c r="A58" s="3" t="s">
        <v>58</v>
      </c>
      <c r="B58" s="1">
        <v>1</v>
      </c>
      <c r="C58" s="1">
        <v>17</v>
      </c>
      <c r="D58" s="2">
        <v>20.61</v>
      </c>
      <c r="E58" s="1">
        <v>20</v>
      </c>
      <c r="F58" s="1" t="s">
        <v>65</v>
      </c>
      <c r="G58" s="4" t="s">
        <v>65</v>
      </c>
      <c r="H58" s="18" t="s">
        <v>72</v>
      </c>
    </row>
    <row r="59" spans="1:16" x14ac:dyDescent="0.35">
      <c r="A59" s="3" t="s">
        <v>59</v>
      </c>
      <c r="B59" s="1">
        <v>1</v>
      </c>
      <c r="C59" s="1">
        <v>17</v>
      </c>
      <c r="D59" s="2">
        <v>20.61</v>
      </c>
      <c r="E59" s="1">
        <v>20</v>
      </c>
      <c r="F59" s="1" t="s">
        <v>65</v>
      </c>
      <c r="G59" s="4" t="s">
        <v>65</v>
      </c>
      <c r="H59" s="18" t="s">
        <v>75</v>
      </c>
    </row>
    <row r="60" spans="1:16" x14ac:dyDescent="0.35">
      <c r="A60" s="3" t="s">
        <v>68</v>
      </c>
      <c r="B60" s="1">
        <v>1</v>
      </c>
      <c r="C60" s="1">
        <v>33</v>
      </c>
      <c r="D60" s="2" t="s">
        <v>65</v>
      </c>
      <c r="E60" s="1" t="s">
        <v>65</v>
      </c>
      <c r="F60" s="1" t="s">
        <v>65</v>
      </c>
      <c r="G60" s="4"/>
      <c r="H60" s="18" t="s">
        <v>73</v>
      </c>
    </row>
    <row r="61" spans="1:16" ht="15" thickBot="1" x14ac:dyDescent="0.4">
      <c r="A61" s="5" t="s">
        <v>67</v>
      </c>
      <c r="B61" s="6">
        <v>1</v>
      </c>
      <c r="C61" s="6">
        <v>29</v>
      </c>
      <c r="D61" s="7">
        <v>36.07</v>
      </c>
      <c r="E61" s="6">
        <v>30</v>
      </c>
      <c r="F61" s="7"/>
      <c r="G61" s="8"/>
      <c r="H61" s="23" t="s">
        <v>72</v>
      </c>
    </row>
    <row r="63" spans="1:16" x14ac:dyDescent="0.35">
      <c r="A63" s="9" t="s">
        <v>69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x14ac:dyDescent="0.35">
      <c r="A64" s="9" t="s">
        <v>81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x14ac:dyDescent="0.35">
      <c r="A65" s="9" t="s">
        <v>82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x14ac:dyDescent="0.35">
      <c r="A66" s="9" t="s">
        <v>84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x14ac:dyDescent="0.35">
      <c r="A67" s="9" t="s">
        <v>85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x14ac:dyDescent="0.35">
      <c r="A68" s="9" t="s">
        <v>86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x14ac:dyDescent="0.35">
      <c r="A70" s="24" t="s">
        <v>80</v>
      </c>
    </row>
    <row r="71" spans="1:16" x14ac:dyDescent="0.35">
      <c r="B71" s="9" t="s">
        <v>83</v>
      </c>
    </row>
    <row r="74" spans="1:16" x14ac:dyDescent="0.35">
      <c r="E74" t="s">
        <v>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Nyasha Nevson Rwodzi</dc:creator>
  <cp:lastModifiedBy>Nyasha Nevson Rwodzi</cp:lastModifiedBy>
  <dcterms:created xsi:type="dcterms:W3CDTF">2025-11-23T09:01:02Z</dcterms:created>
  <dcterms:modified xsi:type="dcterms:W3CDTF">2025-12-03T13:06:20Z</dcterms:modified>
</cp:coreProperties>
</file>